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96" activeTab="0"/>
  </bookViews>
  <sheets>
    <sheet name="BILANT" sheetId="1" r:id="rId1"/>
  </sheets>
  <definedNames>
    <definedName name="_xlnm.Print_Area" localSheetId="0">'BILANT'!$A$1:$E$89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<sst xmlns="http://schemas.openxmlformats.org/spreadsheetml/2006/main" count="217" uniqueCount="193">
  <si>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</si>
  <si>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</si>
  <si>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</si>
  <si>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</si>
  <si>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</si>
  <si>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</si>
  <si>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</si>
  <si>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</si>
  <si>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</si>
  <si>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</si>
  <si>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</si>
  <si>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</si>
  <si>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</si>
  <si>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</si>
  <si>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</si>
  <si>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</si>
  <si>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</si>
  <si>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</si>
  <si>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</si>
  <si>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</si>
  <si>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</si>
  <si>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</si>
  <si>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</si>
  <si>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</si>
  <si>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</si>
  <si>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</si>
  <si>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</si>
  <si>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</si>
  <si>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</si>
  <si>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</si>
  <si>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</si>
  <si>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</si>
  <si>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</si>
  <si>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</si>
  <si>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</si>
  <si>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</si>
  <si>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</si>
  <si>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</si>
  <si>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</si>
  <si>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</si>
  <si>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</si>
  <si>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</si>
  <si>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</si>
  <si>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</si>
  <si>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</si>
  <si>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</si>
  <si>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</si>
  <si>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</si>
  <si>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</si>
  <si>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</si>
  <si>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</si>
  <si>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</si>
  <si>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</si>
  <si>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</si>
  <si>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</si>
  <si>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</si>
  <si>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</si>
  <si>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</si>
  <si>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</si>
  <si>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</si>
  <si>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</si>
  <si>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</si>
  <si>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</si>
  <si>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</si>
  <si>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</si>
  <si>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</si>
  <si>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</si>
  <si>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</si>
  <si>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</si>
  <si>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</si>
  <si>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</si>
  <si>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Dobândă de încasat, alte valori, avansuri de trezorerie                               (ct. 5320400+5180701+5180702)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</si>
  <si>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</si>
  <si>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</si>
  <si>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</si>
  <si>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</si>
  <si>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</si>
  <si>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</si>
  <si>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</si>
  <si>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</si>
  <si>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</si>
  <si>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</si>
  <si>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</si>
  <si>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</si>
  <si>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</si>
  <si>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</si>
  <si>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</si>
  <si>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</si>
  <si>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</si>
  <si>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</si>
  <si>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</si>
  <si>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</si>
  <si>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</si>
  <si>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</si>
  <si>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</si>
  <si>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</si>
  <si>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</si>
  <si>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</si>
  <si>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</si>
  <si>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</si>
  <si>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</si>
  <si>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</si>
  <si>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</si>
  <si>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</si>
  <si>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</si>
  <si>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</si>
  <si>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</si>
  <si>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</si>
  <si>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</si>
  <si>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</si>
  <si>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</si>
  <si>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</si>
  <si>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</si>
  <si>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</si>
  <si>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</si>
  <si>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</si>
  <si>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</si>
  <si>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</si>
  <si>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</si>
  <si>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</si>
  <si>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</si>
  <si>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</si>
  <si>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</si>
  <si>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</si>
  <si>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</si>
  <si>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</si>
  <si>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</si>
  <si>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</si>
  <si>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</si>
  <si>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</si>
  <si>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</si>
  <si>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</si>
  <si>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</si>
  <si>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</si>
  <si>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</si>
  <si>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</si>
  <si>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</si>
  <si>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</si>
  <si>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</si>
  <si>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</si>
  <si>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</si>
  <si>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</si>
  <si>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</si>
  <si>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</si>
  <si>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</si>
  <si>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</si>
  <si>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</si>
  <si>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  Investiţii pe termen scurt </t>
    </r>
    <r>
      <rPr>
        <sz val="11"/>
        <color indexed="8"/>
        <rFont val="Arial"/>
        <family val="2"/>
      </rPr>
      <t>(ct.5050000-5950000)</t>
    </r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</si>
  <si>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</si>
  <si>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</rPr>
      <t xml:space="preserve">(ct. 5120600+5120700+5120901+5120902+5121000+ 5121100+ 5240100+5240200+5240300+5550101+5550102+ 5550103 -7700000) </t>
    </r>
  </si>
  <si>
    <r>
      <t xml:space="preserve">Cheltuieli în avans </t>
    </r>
    <r>
      <rPr>
        <sz val="11"/>
        <color indexed="8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</si>
  <si>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</si>
  <si>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</si>
  <si>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</si>
  <si>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</si>
  <si>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>Împrumuturi pe termen lung – sume ce urmează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</si>
  <si>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</rPr>
      <t>(ct.   4220100+4220200+4240000+4260000+4270200+ 4270300+ 4290000+4380000), din care:</t>
    </r>
  </si>
  <si>
    <r>
      <t xml:space="preserve">Provizioane                     </t>
    </r>
    <r>
      <rPr>
        <sz val="11"/>
        <color indexed="8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</si>
  <si>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(ct.1170000- sold creditor)</t>
    </r>
    <r>
      <rPr>
        <b/>
        <sz val="11"/>
        <color indexed="8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</si>
  <si>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</si>
  <si>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</si>
  <si>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</rPr>
      <t>(ct.1210000- sold debitor)</t>
    </r>
  </si>
  <si>
    <t>Director Economic</t>
  </si>
  <si>
    <t>Sef Serviciu Financiar - Contabilitate</t>
  </si>
  <si>
    <t>Ana - Brindusa Ungureanu</t>
  </si>
  <si>
    <t>Simona Georgescu</t>
  </si>
  <si>
    <r>
      <t xml:space="preserve">Conturi la trezorerie, casa în lei </t>
    </r>
    <r>
      <rPr>
        <sz val="11"/>
        <color indexed="8"/>
        <rFont val="Arial"/>
        <family val="2"/>
      </rPr>
      <t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</t>
    </r>
    <r>
      <rPr>
        <sz val="11"/>
        <color indexed="10"/>
        <rFont val="Arial"/>
        <family val="2"/>
      </rPr>
      <t>5310101</t>
    </r>
    <r>
      <rPr>
        <sz val="11"/>
        <color indexed="8"/>
        <rFont val="Arial"/>
        <family val="2"/>
      </rPr>
      <t>+5410101+5500101+</t>
    </r>
    <r>
      <rPr>
        <sz val="11"/>
        <color indexed="10"/>
        <rFont val="Arial"/>
        <family val="2"/>
      </rPr>
      <t>5520000</t>
    </r>
    <r>
      <rPr>
        <sz val="11"/>
        <color indexed="8"/>
        <rFont val="Arial"/>
        <family val="2"/>
      </rPr>
      <t>+5550101+ 5550400+5570101+5580101+5580201+5590101+</t>
    </r>
    <r>
      <rPr>
        <sz val="11"/>
        <color indexed="10"/>
        <rFont val="Arial"/>
        <family val="2"/>
      </rPr>
      <t>5600101</t>
    </r>
    <r>
      <rPr>
        <sz val="11"/>
        <color indexed="8"/>
        <rFont val="Arial"/>
        <family val="2"/>
      </rPr>
      <t xml:space="preserve">+ </t>
    </r>
    <r>
      <rPr>
        <sz val="11"/>
        <color indexed="10"/>
        <rFont val="Arial"/>
        <family val="2"/>
      </rPr>
      <t>5600300</t>
    </r>
    <r>
      <rPr>
        <sz val="11"/>
        <color indexed="8"/>
        <rFont val="Arial"/>
        <family val="2"/>
      </rPr>
      <t>+5600401+5610101+5610300+5620101+5620300+ 5620401+5710100+5710300+5710400+5740101+5740102+ 5740301+ 5740302+5740400+5750100+5750300+5750400-</t>
    </r>
    <r>
      <rPr>
        <sz val="11"/>
        <color indexed="10"/>
        <rFont val="Arial"/>
        <family val="2"/>
      </rPr>
      <t>7700000</t>
    </r>
    <r>
      <rPr>
        <sz val="11"/>
        <color indexed="8"/>
        <rFont val="Arial"/>
        <family val="2"/>
      </rPr>
      <t xml:space="preserve">) </t>
    </r>
  </si>
  <si>
    <r>
      <t>Dobândă de încasat, alte valori, avansuri de trezorerie               (ct. 5180701+</t>
    </r>
    <r>
      <rPr>
        <sz val="11"/>
        <color indexed="10"/>
        <rFont val="Arial"/>
        <family val="2"/>
      </rPr>
      <t>5320100</t>
    </r>
    <r>
      <rPr>
        <sz val="11"/>
        <color indexed="8"/>
        <rFont val="Arial"/>
        <family val="2"/>
      </rPr>
      <t>+5320200+5320300+</t>
    </r>
    <r>
      <rPr>
        <sz val="11"/>
        <color indexed="10"/>
        <rFont val="Arial"/>
        <family val="2"/>
      </rPr>
      <t>5320400</t>
    </r>
    <r>
      <rPr>
        <sz val="11"/>
        <color indexed="8"/>
        <rFont val="Arial"/>
        <family val="2"/>
      </rPr>
      <t>+ 5320500+ 5320600+</t>
    </r>
    <r>
      <rPr>
        <sz val="11"/>
        <color indexed="10"/>
        <rFont val="Arial"/>
        <family val="2"/>
      </rPr>
      <t>5320800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5420100)</t>
    </r>
    <r>
      <rPr>
        <sz val="11"/>
        <color indexed="8"/>
        <rFont val="Arial"/>
        <family val="2"/>
      </rPr>
      <t xml:space="preserve"> </t>
    </r>
  </si>
  <si>
    <r>
      <t xml:space="preserve">Conturi la instituţii de credit, BNR, casă în valută                 </t>
    </r>
    <r>
      <rPr>
        <sz val="11"/>
        <color indexed="8"/>
        <rFont val="Arial"/>
        <family val="2"/>
      </rPr>
      <t>(ct.                      5110101+5110102+5120102+5120402+5120502+ 5130102+5130202+5140102+5140202+5150102+5150202+ 5150302+5160102+5160202+5170102+5170202+5290102+ 5290202+5290302+5290902+</t>
    </r>
    <r>
      <rPr>
        <sz val="11"/>
        <color indexed="10"/>
        <rFont val="Arial"/>
        <family val="2"/>
      </rPr>
      <t>5310402</t>
    </r>
    <r>
      <rPr>
        <sz val="11"/>
        <color indexed="8"/>
        <rFont val="Arial"/>
        <family val="2"/>
      </rPr>
      <t xml:space="preserve">+5410102+5410202+ </t>
    </r>
    <r>
      <rPr>
        <sz val="11"/>
        <color indexed="10"/>
        <rFont val="Arial"/>
        <family val="2"/>
      </rPr>
      <t>5500102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5550102</t>
    </r>
    <r>
      <rPr>
        <sz val="11"/>
        <color indexed="8"/>
        <rFont val="Arial"/>
        <family val="2"/>
      </rPr>
      <t>+5550202+5570202+5580102+5580202+ 5580302+5580303+5590102+5590202+</t>
    </r>
    <r>
      <rPr>
        <sz val="11"/>
        <color indexed="10"/>
        <rFont val="Arial"/>
        <family val="2"/>
      </rPr>
      <t>5600102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5600103</t>
    </r>
    <r>
      <rPr>
        <sz val="11"/>
        <color indexed="8"/>
        <rFont val="Arial"/>
        <family val="2"/>
      </rPr>
      <t xml:space="preserve">+ 5600402+5610102+5610103+5620102+5620103+5620402)  </t>
    </r>
  </si>
  <si>
    <r>
      <t xml:space="preserve"> Dobândă de încasat,  avansuri de trezorerie (ct.5180702+</t>
    </r>
    <r>
      <rPr>
        <sz val="11"/>
        <color indexed="10"/>
        <rFont val="Arial"/>
        <family val="2"/>
      </rPr>
      <t>5420200</t>
    </r>
    <r>
      <rPr>
        <sz val="11"/>
        <color indexed="8"/>
        <rFont val="Arial"/>
        <family val="2"/>
      </rPr>
      <t xml:space="preserve">) 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</si>
  <si>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</t>
    </r>
    <r>
      <rPr>
        <sz val="11"/>
        <color indexed="10"/>
        <rFont val="Arial"/>
        <family val="2"/>
      </rPr>
      <t>1510203</t>
    </r>
    <r>
      <rPr>
        <sz val="11"/>
        <color indexed="8"/>
        <rFont val="Arial"/>
        <family val="2"/>
      </rPr>
      <t>+1510204+1510208)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</si>
  <si>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2690100+</t>
    </r>
    <r>
      <rPr>
        <sz val="11"/>
        <color indexed="10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sz val="11"/>
        <color indexed="10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sz val="11"/>
        <color indexed="10"/>
        <rFont val="Arial"/>
        <family val="2"/>
      </rPr>
      <t>4080000</t>
    </r>
    <r>
      <rPr>
        <sz val="11"/>
        <color indexed="8"/>
        <rFont val="Arial"/>
        <family val="2"/>
      </rPr>
      <t>+4190000+4620101+</t>
    </r>
    <r>
      <rPr>
        <sz val="11"/>
        <color indexed="10"/>
        <rFont val="Arial"/>
        <family val="2"/>
      </rPr>
      <t>4620109</t>
    </r>
    <r>
      <rPr>
        <sz val="11"/>
        <color indexed="8"/>
        <rFont val="Arial"/>
        <family val="2"/>
      </rPr>
      <t>+4730109+4810101+ 4810102+4810103+4810900+ 4830000+4840000+4890201+ 5090000+5120800),  din care: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</si>
  <si>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</rPr>
      <t xml:space="preserve">(ct. </t>
    </r>
    <r>
      <rPr>
        <sz val="11"/>
        <rFont val="Arial"/>
        <family val="2"/>
      </rPr>
      <t>4310100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sz val="11"/>
        <color indexed="10"/>
        <rFont val="Arial"/>
        <family val="2"/>
      </rPr>
      <t>4310400</t>
    </r>
    <r>
      <rPr>
        <sz val="11"/>
        <color indexed="8"/>
        <rFont val="Arial"/>
        <family val="2"/>
      </rPr>
      <t>+4310500+</t>
    </r>
    <r>
      <rPr>
        <sz val="11"/>
        <color indexed="10"/>
        <rFont val="Arial"/>
        <family val="2"/>
      </rPr>
      <t>4310600</t>
    </r>
    <r>
      <rPr>
        <sz val="11"/>
        <color indexed="8"/>
        <rFont val="Arial"/>
        <family val="2"/>
      </rPr>
      <t>+ 4310700+4370100+4370200+4370300+4400000+4410000+ 4420300+4420801+</t>
    </r>
    <r>
      <rPr>
        <sz val="11"/>
        <color indexed="10"/>
        <rFont val="Arial"/>
        <family val="2"/>
      </rPr>
      <t>4440000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4460100</t>
    </r>
    <r>
      <rPr>
        <sz val="11"/>
        <color indexed="8"/>
        <rFont val="Arial"/>
        <family val="2"/>
      </rPr>
      <t>+4460200+4480100+ 4550501+4550502+4550503+</t>
    </r>
    <r>
      <rPr>
        <sz val="11"/>
        <rFont val="Arial"/>
        <family val="2"/>
      </rPr>
      <t>4620109</t>
    </r>
    <r>
      <rPr>
        <sz val="11"/>
        <color indexed="8"/>
        <rFont val="Arial"/>
        <family val="2"/>
      </rPr>
      <t>+4670100+4670200+ 4670300+ 4670400+4670500+4670900+ 4730109+4810900), din care:</t>
    </r>
  </si>
  <si>
    <r>
      <t>Contribuţii sociale                                                                        (ct. 4310100+</t>
    </r>
    <r>
      <rPr>
        <sz val="11"/>
        <color indexed="10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sz val="11"/>
        <color indexed="10"/>
        <rFont val="Arial"/>
        <family val="2"/>
      </rPr>
      <t>4310400</t>
    </r>
    <r>
      <rPr>
        <sz val="11"/>
        <color indexed="8"/>
        <rFont val="Arial"/>
        <family val="2"/>
      </rPr>
      <t xml:space="preserve">+4310500+ </t>
    </r>
    <r>
      <rPr>
        <sz val="11"/>
        <color indexed="10"/>
        <rFont val="Arial"/>
        <family val="2"/>
      </rPr>
      <t>4310600</t>
    </r>
    <r>
      <rPr>
        <sz val="11"/>
        <color indexed="8"/>
        <rFont val="Arial"/>
        <family val="2"/>
      </rPr>
      <t>+4310700+4370100+4370200+4370300)</t>
    </r>
  </si>
  <si>
    <r>
      <t xml:space="preserve">Salariile angajaţilor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4210000</t>
    </r>
    <r>
      <rPr>
        <sz val="11"/>
        <color indexed="8"/>
        <rFont val="Arial"/>
        <family val="2"/>
      </rPr>
      <t>+4230000+</t>
    </r>
    <r>
      <rPr>
        <sz val="11"/>
        <color indexed="10"/>
        <rFont val="Arial"/>
        <family val="2"/>
      </rPr>
      <t>4260000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4270100</t>
    </r>
    <r>
      <rPr>
        <sz val="11"/>
        <color indexed="8"/>
        <rFont val="Arial"/>
        <family val="2"/>
      </rPr>
      <t>+4270300+</t>
    </r>
    <r>
      <rPr>
        <sz val="11"/>
        <color indexed="10"/>
        <rFont val="Arial"/>
        <family val="2"/>
      </rPr>
      <t>4280101</t>
    </r>
    <r>
      <rPr>
        <sz val="11"/>
        <color indexed="8"/>
        <rFont val="Arial"/>
        <family val="2"/>
      </rPr>
      <t>)</t>
    </r>
  </si>
  <si>
    <r>
      <t>Avansuri acordate (ct.2320000+2340000+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+4090102)</t>
    </r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</si>
  <si>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</t>
    </r>
    <r>
      <rPr>
        <sz val="11"/>
        <color indexed="10"/>
        <rFont val="Arial"/>
        <family val="2"/>
      </rPr>
      <t>4610102</t>
    </r>
    <r>
      <rPr>
        <sz val="11"/>
        <color indexed="8"/>
        <rFont val="Arial"/>
        <family val="2"/>
      </rPr>
      <t>+4610104+4630000+4640000+4650100+ 4650200+4660401+4660402+4660500+4660900+4810101**+ 4810102**+ 4810103**+ 4810900**- 4970000),  din care: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</si>
  <si>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</t>
    </r>
    <r>
      <rPr>
        <sz val="11"/>
        <color indexed="10"/>
        <rFont val="Arial"/>
        <family val="2"/>
      </rPr>
      <t>1010000</t>
    </r>
    <r>
      <rPr>
        <sz val="11"/>
        <color indexed="8"/>
        <rFont val="Arial"/>
        <family val="2"/>
      </rPr>
      <t>+1020101+1020102+1020103+ 1030000+1040101+1040102+1040103+1050100+</t>
    </r>
    <r>
      <rPr>
        <sz val="11"/>
        <color indexed="10"/>
        <rFont val="Arial"/>
        <family val="2"/>
      </rPr>
      <t>1050200</t>
    </r>
    <r>
      <rPr>
        <sz val="11"/>
        <color indexed="8"/>
        <rFont val="Arial"/>
        <family val="2"/>
      </rPr>
      <t xml:space="preserve">+ 1050300+1050400+1050500+1060000+1320000+1330000)  </t>
    </r>
  </si>
  <si>
    <r>
      <t xml:space="preserve">Împrumuturi pe termen scurt acordate                                </t>
    </r>
    <r>
      <rPr>
        <sz val="11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</t>
    </r>
    <r>
      <rPr>
        <sz val="11"/>
        <color indexed="10"/>
        <rFont val="Arial"/>
        <family val="2"/>
      </rPr>
      <t>4680109</t>
    </r>
    <r>
      <rPr>
        <sz val="11"/>
        <color indexed="8"/>
        <rFont val="Arial"/>
        <family val="2"/>
      </rPr>
      <t>+4690103+4690105+ 4690106+ 4690108+4690109)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</si>
  <si>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</rPr>
      <t>(ct. 5180601+5180603+5180604+5180605+5180606+ 5180608+5180609+5180800+5190101+5190102+5190103+ 5190104+5190105+5190106+5190107+5190108+5190109+ 5190110+ 5190180+</t>
    </r>
    <r>
      <rPr>
        <sz val="11"/>
        <color indexed="10"/>
        <rFont val="Arial"/>
        <family val="2"/>
      </rPr>
      <t>5190190</t>
    </r>
    <r>
      <rPr>
        <sz val="11"/>
        <color indexed="8"/>
        <rFont val="Arial"/>
        <family val="2"/>
      </rPr>
      <t xml:space="preserve"> )</t>
    </r>
  </si>
  <si>
    <r>
      <t xml:space="preserve">Datorii comerciale şi avansuri                                                      (ct. </t>
    </r>
    <r>
      <rPr>
        <sz val="11"/>
        <color indexed="10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sz val="11"/>
        <color indexed="10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sz val="11"/>
        <color indexed="10"/>
        <rFont val="Arial"/>
        <family val="2"/>
      </rPr>
      <t>4080000</t>
    </r>
    <r>
      <rPr>
        <sz val="11"/>
        <color indexed="8"/>
        <rFont val="Arial"/>
        <family val="2"/>
      </rPr>
      <t>+ 4190000+ 4620101), din care: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</si>
  <si>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+4090102+</t>
    </r>
    <r>
      <rPr>
        <sz val="11"/>
        <color indexed="10"/>
        <rFont val="Arial"/>
        <family val="2"/>
      </rPr>
      <t>4110101</t>
    </r>
    <r>
      <rPr>
        <sz val="11"/>
        <color indexed="8"/>
        <rFont val="Arial"/>
        <family val="2"/>
      </rPr>
      <t>+ 4110108+ 4130100+4180000+</t>
    </r>
    <r>
      <rPr>
        <sz val="11"/>
        <color indexed="10"/>
        <rFont val="Arial"/>
        <family val="2"/>
      </rPr>
      <t>4610101</t>
    </r>
    <r>
      <rPr>
        <sz val="11"/>
        <color indexed="8"/>
        <rFont val="Arial"/>
        <family val="2"/>
      </rPr>
      <t>-4910100-4960100),  din care :</t>
    </r>
  </si>
  <si>
    <r>
      <t xml:space="preserve">Venituri în avans </t>
    </r>
    <r>
      <rPr>
        <sz val="11"/>
        <color indexed="8"/>
        <rFont val="Arial"/>
        <family val="2"/>
      </rPr>
      <t>(ct.</t>
    </r>
    <r>
      <rPr>
        <sz val="11"/>
        <color indexed="10"/>
        <rFont val="Arial"/>
        <family val="2"/>
      </rPr>
      <t>4720000</t>
    </r>
    <r>
      <rPr>
        <sz val="11"/>
        <color indexed="8"/>
        <rFont val="Arial"/>
        <family val="2"/>
      </rPr>
      <t>)</t>
    </r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</si>
  <si>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</t>
    </r>
    <r>
      <rPr>
        <sz val="11"/>
        <color indexed="10"/>
        <rFont val="Arial"/>
        <family val="2"/>
      </rPr>
      <t>4580301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4580302</t>
    </r>
    <r>
      <rPr>
        <sz val="11"/>
        <color indexed="8"/>
        <rFont val="Arial"/>
        <family val="2"/>
      </rPr>
      <t>+4610103+4730103**+ 4740000+4760000), 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</si>
  <si>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color indexed="8"/>
        <rFont val="Arial"/>
        <family val="2"/>
      </rPr>
      <t xml:space="preserve">(ct. 4110201+4110208+4130200+4280202+4610201+ </t>
    </r>
    <r>
      <rPr>
        <sz val="11"/>
        <color indexed="10"/>
        <rFont val="Arial"/>
        <family val="2"/>
      </rPr>
      <t>4610209</t>
    </r>
    <r>
      <rPr>
        <sz val="11"/>
        <color indexed="8"/>
        <rFont val="Arial"/>
        <family val="2"/>
      </rPr>
      <t xml:space="preserve">- 4910200-4960200),  din care:  </t>
    </r>
  </si>
  <si>
    <t>Director General</t>
  </si>
  <si>
    <r>
      <t xml:space="preserve">Active fixe necorporale                                                             </t>
    </r>
    <r>
      <rPr>
        <sz val="11"/>
        <color indexed="8"/>
        <rFont val="Arial"/>
        <family val="2"/>
      </rPr>
      <t>(ct. 2030000+</t>
    </r>
    <r>
      <rPr>
        <sz val="11"/>
        <color indexed="10"/>
        <rFont val="Arial"/>
        <family val="2"/>
      </rPr>
      <t>2050000</t>
    </r>
    <r>
      <rPr>
        <sz val="11"/>
        <color indexed="8"/>
        <rFont val="Arial"/>
        <family val="2"/>
      </rPr>
      <t>+2060000+</t>
    </r>
    <r>
      <rPr>
        <sz val="11"/>
        <color indexed="10"/>
        <rFont val="Arial"/>
        <family val="2"/>
      </rPr>
      <t>2080100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2080200</t>
    </r>
    <r>
      <rPr>
        <sz val="11"/>
        <color indexed="8"/>
        <rFont val="Arial"/>
        <family val="2"/>
      </rPr>
      <t>+ 2330000-2800300-</t>
    </r>
    <r>
      <rPr>
        <sz val="11"/>
        <color indexed="10"/>
        <rFont val="Arial"/>
        <family val="2"/>
      </rPr>
      <t>2800500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2800801</t>
    </r>
    <r>
      <rPr>
        <sz val="11"/>
        <color indexed="8"/>
        <rFont val="Arial"/>
        <family val="2"/>
      </rPr>
      <t>-2800809-2900400-2900500-2900801-2900809-2930100*)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</si>
  <si>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</t>
    </r>
    <r>
      <rPr>
        <sz val="11"/>
        <color indexed="10"/>
        <rFont val="Arial"/>
        <family val="2"/>
      </rPr>
      <t>2130100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2130200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2130300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2130400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2140000</t>
    </r>
    <r>
      <rPr>
        <sz val="11"/>
        <color indexed="8"/>
        <rFont val="Arial"/>
        <family val="2"/>
      </rPr>
      <t>+ 2310000 -</t>
    </r>
    <r>
      <rPr>
        <sz val="11"/>
        <color indexed="57"/>
        <rFont val="Arial"/>
        <family val="2"/>
      </rPr>
      <t>2810300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2810301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2810302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2810303</t>
    </r>
    <r>
      <rPr>
        <sz val="11"/>
        <color indexed="8"/>
        <rFont val="Arial"/>
        <family val="2"/>
      </rPr>
      <t>-2810304-</t>
    </r>
    <r>
      <rPr>
        <sz val="11"/>
        <color indexed="57"/>
        <rFont val="Arial"/>
        <family val="2"/>
      </rPr>
      <t>2810400</t>
    </r>
    <r>
      <rPr>
        <sz val="11"/>
        <color indexed="8"/>
        <rFont val="Arial"/>
        <family val="2"/>
      </rPr>
      <t>-2910300-2910301-2910302-2910303-2910304-2910400-2930200*)</t>
    </r>
  </si>
  <si>
    <r>
      <t xml:space="preserve">Terenuri şi clădiri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2110100</t>
    </r>
    <r>
      <rPr>
        <sz val="11"/>
        <color indexed="8"/>
        <rFont val="Arial"/>
        <family val="2"/>
      </rPr>
      <t>+2110200+2120101+2120102+2120201+2120301+ 2120401+2120501+2120601+</t>
    </r>
    <r>
      <rPr>
        <sz val="11"/>
        <color indexed="10"/>
        <rFont val="Arial"/>
        <family val="2"/>
      </rPr>
      <t>2120901</t>
    </r>
    <r>
      <rPr>
        <sz val="11"/>
        <color indexed="8"/>
        <rFont val="Arial"/>
        <family val="2"/>
      </rPr>
      <t>+2310000-2810100-</t>
    </r>
    <r>
      <rPr>
        <sz val="11"/>
        <rFont val="Arial"/>
        <family val="2"/>
      </rPr>
      <t>2810200</t>
    </r>
    <r>
      <rPr>
        <sz val="11"/>
        <color indexed="8"/>
        <rFont val="Arial"/>
        <family val="2"/>
      </rPr>
      <t>-2810201-2810202-2810203-2810204-2810205-2810206-2810207-</t>
    </r>
    <r>
      <rPr>
        <sz val="11"/>
        <color indexed="10"/>
        <rFont val="Arial"/>
        <family val="2"/>
      </rPr>
      <t>2810208</t>
    </r>
    <r>
      <rPr>
        <sz val="11"/>
        <color indexed="8"/>
        <rFont val="Arial"/>
        <family val="2"/>
      </rPr>
      <t>-2910100-2910201-2910202-2910203-2910204-2910205-2910206-2910207-2910208-2930200)</t>
    </r>
  </si>
  <si>
    <r>
      <t xml:space="preserve">Stocuri    </t>
    </r>
    <r>
      <rPr>
        <sz val="11"/>
        <color indexed="8"/>
        <rFont val="Arial"/>
        <family val="2"/>
      </rPr>
      <t>(ct. 3010000+3020100+</t>
    </r>
    <r>
      <rPr>
        <sz val="11"/>
        <color indexed="10"/>
        <rFont val="Arial"/>
        <family val="2"/>
      </rPr>
      <t>3020200</t>
    </r>
    <r>
      <rPr>
        <sz val="11"/>
        <color indexed="8"/>
        <rFont val="Arial"/>
        <family val="2"/>
      </rPr>
      <t>+3020300+</t>
    </r>
    <r>
      <rPr>
        <sz val="11"/>
        <color indexed="10"/>
        <rFont val="Arial"/>
        <family val="2"/>
      </rPr>
      <t>3020400</t>
    </r>
    <r>
      <rPr>
        <sz val="11"/>
        <color indexed="8"/>
        <rFont val="Arial"/>
        <family val="2"/>
      </rPr>
      <t>+3020500+ 3020600+3020700+</t>
    </r>
    <r>
      <rPr>
        <sz val="11"/>
        <color indexed="10"/>
        <rFont val="Arial"/>
        <family val="2"/>
      </rPr>
      <t>3020800</t>
    </r>
    <r>
      <rPr>
        <sz val="11"/>
        <color indexed="8"/>
        <rFont val="Arial"/>
        <family val="2"/>
      </rPr>
      <t>+3020900+</t>
    </r>
    <r>
      <rPr>
        <sz val="11"/>
        <color indexed="10"/>
        <rFont val="Arial"/>
        <family val="2"/>
      </rPr>
      <t>3030100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3030200</t>
    </r>
    <r>
      <rPr>
        <sz val="11"/>
        <color indexed="8"/>
        <rFont val="Arial"/>
        <family val="2"/>
      </rPr>
      <t>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</si>
  <si>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t xml:space="preserve">                                                                la data de 30.06.2022</t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</si>
  <si>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+4090102+</t>
    </r>
    <r>
      <rPr>
        <sz val="11"/>
        <color indexed="10"/>
        <rFont val="Arial"/>
        <family val="2"/>
      </rPr>
      <t>4110101</t>
    </r>
    <r>
      <rPr>
        <sz val="11"/>
        <color indexed="8"/>
        <rFont val="Arial"/>
        <family val="2"/>
      </rPr>
      <t>+4110108+ 4130100+4180000+</t>
    </r>
    <r>
      <rPr>
        <sz val="11"/>
        <color indexed="10"/>
        <rFont val="Arial"/>
        <family val="2"/>
      </rPr>
      <t>4250000</t>
    </r>
    <r>
      <rPr>
        <sz val="11"/>
        <color indexed="8"/>
        <rFont val="Arial"/>
        <family val="2"/>
      </rPr>
      <t>+4280102+</t>
    </r>
    <r>
      <rPr>
        <sz val="11"/>
        <color indexed="10"/>
        <rFont val="Arial"/>
        <family val="2"/>
      </rPr>
      <t>4610101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4610109</t>
    </r>
    <r>
      <rPr>
        <sz val="11"/>
        <color indexed="8"/>
        <rFont val="Arial"/>
        <family val="2"/>
      </rPr>
      <t xml:space="preserve">+ </t>
    </r>
    <r>
      <rPr>
        <sz val="11"/>
        <color indexed="10"/>
        <rFont val="Arial"/>
        <family val="2"/>
      </rPr>
      <t>4730109**</t>
    </r>
    <r>
      <rPr>
        <sz val="11"/>
        <color indexed="8"/>
        <rFont val="Arial"/>
        <family val="2"/>
      </rPr>
      <t>+4810101+4810102+4810103+4810900+4830000+4840000+4890101+4890301-4910100-4960100+5120800), din care:</t>
    </r>
  </si>
  <si>
    <t>Marian Octavian Serbanescu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</si>
</sst>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6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0" applyNumberFormat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53" fillId="0" borderId="10" xfId="0" applyFont="1" applyFill="1" applyBorder="1" applyAlignment="1">
      <alignment vertical="top" wrapText="1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top" wrapText="1"/>
    </xf>
    <xf numFmtId="49" fontId="58" fillId="0" borderId="16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vertical="top" wrapText="1"/>
    </xf>
    <xf numFmtId="49" fontId="59" fillId="0" borderId="18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top" wrapText="1"/>
    </xf>
    <xf numFmtId="0" fontId="57" fillId="0" borderId="20" xfId="0" applyFont="1" applyFill="1" applyBorder="1" applyAlignment="1">
      <alignment horizontal="center" vertical="top" wrapText="1"/>
    </xf>
    <xf numFmtId="49" fontId="58" fillId="0" borderId="21" xfId="0" applyNumberFormat="1" applyFont="1" applyFill="1" applyBorder="1" applyAlignment="1">
      <alignment horizontal="center" vertical="center" wrapText="1"/>
    </xf>
    <xf numFmtId="49" fontId="59" fillId="0" borderId="22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top" wrapText="1"/>
    </xf>
    <xf numFmtId="0" fontId="57" fillId="0" borderId="24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vertical="top" wrapText="1"/>
    </xf>
    <xf numFmtId="0" fontId="58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top" wrapText="1"/>
    </xf>
    <xf numFmtId="0" fontId="59" fillId="0" borderId="27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vertical="top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3" fillId="0" borderId="10" xfId="0" applyNumberFormat="1" applyFont="1" applyFill="1" applyBorder="1" applyAlignment="1">
      <alignment vertical="top" wrapText="1"/>
    </xf>
    <xf numFmtId="3" fontId="57" fillId="0" borderId="23" xfId="0" applyNumberFormat="1" applyFont="1" applyFill="1" applyBorder="1" applyAlignment="1">
      <alignment horizontal="center" vertical="center" wrapText="1"/>
    </xf>
    <xf numFmtId="3" fontId="57" fillId="0" borderId="24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/>
    </xf>
    <xf numFmtId="3" fontId="63" fillId="0" borderId="24" xfId="0" applyNumberFormat="1" applyFont="1" applyFill="1" applyBorder="1" applyAlignment="1">
      <alignment horizontal="center" vertical="center" wrapText="1"/>
    </xf>
    <xf numFmtId="3" fontId="57" fillId="0" borderId="24" xfId="0" applyNumberFormat="1" applyFont="1" applyFill="1" applyBorder="1" applyAlignment="1">
      <alignment horizontal="center" vertical="center"/>
    </xf>
    <xf numFmtId="3" fontId="57" fillId="0" borderId="29" xfId="0" applyNumberFormat="1" applyFont="1" applyFill="1" applyBorder="1" applyAlignment="1">
      <alignment horizontal="center" vertical="center" wrapText="1"/>
    </xf>
    <xf numFmtId="3" fontId="53" fillId="0" borderId="14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/>
    </xf>
    <xf numFmtId="3" fontId="57" fillId="33" borderId="24" xfId="0" applyNumberFormat="1" applyFont="1" applyFill="1" applyBorder="1" applyAlignment="1">
      <alignment horizontal="center" vertical="center" wrapText="1"/>
    </xf>
    <xf numFmtId="3" fontId="63" fillId="33" borderId="24" xfId="0" applyNumberFormat="1" applyFont="1" applyFill="1" applyBorder="1" applyAlignment="1">
      <alignment horizontal="center" vertical="center" wrapText="1"/>
    </xf>
    <xf numFmtId="3" fontId="57" fillId="33" borderId="24" xfId="0" applyNumberFormat="1" applyFont="1" applyFill="1" applyBorder="1" applyAlignment="1">
      <alignment horizontal="center" vertical="center" wrapText="1"/>
    </xf>
    <xf numFmtId="3" fontId="53" fillId="0" borderId="3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54" fillId="0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64" fillId="33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34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89"/>
  <sheetViews>
    <sheetView tabSelected="1" zoomScale="130" zoomScaleNormal="130" zoomScalePageLayoutView="0" workbookViewId="0" topLeftCell="A1">
      <selection activeCell="O66" sqref="O66"/>
    </sheetView>
  </sheetViews>
  <sheetFormatPr defaultColWidth="9.140625" defaultRowHeight="12.75"/>
  <cols>
    <col min="1" max="1" width="5.57421875" style="2" customWidth="1"/>
    <col min="2" max="2" width="59.8515625" style="33" customWidth="1"/>
    <col min="3" max="3" width="6.421875" style="34" customWidth="1"/>
    <col min="4" max="4" width="12.7109375" style="35" customWidth="1"/>
    <col min="5" max="5" width="13.57421875" style="35" customWidth="1"/>
    <col min="6" max="6" width="9.140625" style="35" customWidth="1"/>
    <col min="7" max="7" width="13.8515625" style="68" hidden="1" customWidth="1"/>
    <col min="8" max="8" width="11.140625" style="35" hidden="1" customWidth="1"/>
    <col min="9" max="10" width="0" style="35" hidden="1" customWidth="1"/>
    <col min="11" max="16384" width="9.140625" style="35" customWidth="1"/>
  </cols>
  <sheetData>
    <row r="1" ht="15">
      <c r="E1" s="36" t="s">
        <v>0</v>
      </c>
    </row>
    <row r="2" spans="1:5" ht="15.75">
      <c r="A2" s="37" t="s">
        <v>1</v>
      </c>
      <c r="B2" s="38" t="s">
        <v>2</v>
      </c>
      <c r="C2" s="38"/>
      <c r="D2" s="5"/>
      <c r="E2" s="5" t="s">
        <v>3</v>
      </c>
    </row>
    <row r="3" spans="1:5" ht="15.75">
      <c r="A3" s="39"/>
      <c r="B3" s="40" t="s">
        <v>190</v>
      </c>
      <c r="C3" s="40"/>
      <c r="D3" s="5"/>
      <c r="E3" s="41"/>
    </row>
    <row r="4" spans="1:5" ht="15.75">
      <c r="A4" s="39"/>
      <c r="B4" s="40"/>
      <c r="C4" s="40"/>
      <c r="D4" s="5"/>
      <c r="E4" s="41"/>
    </row>
    <row r="5" spans="2:5" ht="16.5" thickBot="1">
      <c r="B5" s="3" t="s">
        <v>4</v>
      </c>
      <c r="C5" s="4"/>
      <c r="D5" s="5"/>
      <c r="E5" s="6" t="s">
        <v>5</v>
      </c>
    </row>
    <row r="6" spans="1:5" ht="48" customHeight="1" thickBot="1">
      <c r="A6" s="7" t="s">
        <v>6</v>
      </c>
      <c r="B6" s="8" t="s">
        <v>7</v>
      </c>
      <c r="C6" s="9" t="s">
        <v>8</v>
      </c>
      <c r="D6" s="10" t="s">
        <v>9</v>
      </c>
      <c r="E6" s="11" t="s">
        <v>10</v>
      </c>
    </row>
    <row r="7" spans="1:5" ht="17.25" customHeight="1" thickBot="1">
      <c r="A7" s="7" t="s">
        <v>11</v>
      </c>
      <c r="B7" s="12" t="s">
        <v>12</v>
      </c>
      <c r="C7" s="9" t="s">
        <v>13</v>
      </c>
      <c r="D7" s="10">
        <v>1</v>
      </c>
      <c r="E7" s="11">
        <v>2</v>
      </c>
    </row>
    <row r="8" spans="1:5" ht="19.5" customHeight="1">
      <c r="A8" s="13" t="s">
        <v>19</v>
      </c>
      <c r="B8" s="14" t="s">
        <v>14</v>
      </c>
      <c r="C8" s="15" t="s">
        <v>15</v>
      </c>
      <c r="D8" s="16" t="s">
        <v>16</v>
      </c>
      <c r="E8" s="17" t="s">
        <v>16</v>
      </c>
    </row>
    <row r="9" spans="1:5" ht="21" customHeight="1">
      <c r="A9" s="18" t="s">
        <v>21</v>
      </c>
      <c r="B9" s="1" t="s">
        <v>17</v>
      </c>
      <c r="C9" s="19" t="s">
        <v>18</v>
      </c>
      <c r="D9" s="20" t="s">
        <v>16</v>
      </c>
      <c r="E9" s="21" t="s">
        <v>16</v>
      </c>
    </row>
    <row r="10" spans="1:7" ht="60.75" customHeight="1">
      <c r="A10" s="18" t="s">
        <v>23</v>
      </c>
      <c r="B10" s="1" t="s">
        <v>186</v>
      </c>
      <c r="C10" s="19" t="s">
        <v>20</v>
      </c>
      <c r="D10" s="53">
        <v>1109199</v>
      </c>
      <c r="E10" s="53">
        <v>757808</v>
      </c>
      <c r="G10" s="68">
        <f>3443984.47+1113236.08-2686176.84-1113236.08</f>
        <v>757807.6300000008</v>
      </c>
    </row>
    <row r="11" spans="1:7" ht="93.75" customHeight="1">
      <c r="A11" s="18" t="s">
        <v>25</v>
      </c>
      <c r="B11" s="1" t="s">
        <v>187</v>
      </c>
      <c r="C11" s="19" t="s">
        <v>22</v>
      </c>
      <c r="D11" s="53">
        <v>1486777</v>
      </c>
      <c r="E11" s="53">
        <v>1198760</v>
      </c>
      <c r="G11" s="70">
        <f>2432751.43+5572535.37+351172.27+3995651.32-2176790.03-5171314.95-351172.27-3454073.48</f>
        <v>1198759.6600000006</v>
      </c>
    </row>
    <row r="12" spans="1:7" ht="111" customHeight="1">
      <c r="A12" s="18" t="s">
        <v>27</v>
      </c>
      <c r="B12" s="1" t="s">
        <v>188</v>
      </c>
      <c r="C12" s="19" t="s">
        <v>24</v>
      </c>
      <c r="D12" s="64">
        <v>25194153</v>
      </c>
      <c r="E12" s="64">
        <v>29086843</v>
      </c>
      <c r="G12" s="72">
        <f>6823575+25505860-3242592.21</f>
        <v>29086842.79</v>
      </c>
    </row>
    <row r="13" spans="1:7" ht="33" customHeight="1">
      <c r="A13" s="18" t="s">
        <v>30</v>
      </c>
      <c r="B13" s="1" t="s">
        <v>145</v>
      </c>
      <c r="C13" s="19" t="s">
        <v>26</v>
      </c>
      <c r="D13" s="64"/>
      <c r="E13" s="64"/>
      <c r="G13" s="70"/>
    </row>
    <row r="14" spans="1:7" ht="75.75" customHeight="1">
      <c r="A14" s="18" t="s">
        <v>33</v>
      </c>
      <c r="B14" s="1" t="s">
        <v>146</v>
      </c>
      <c r="C14" s="19" t="s">
        <v>28</v>
      </c>
      <c r="D14" s="64"/>
      <c r="E14" s="64"/>
      <c r="G14" s="70"/>
    </row>
    <row r="15" spans="1:7" ht="45.75" customHeight="1">
      <c r="A15" s="18" t="s">
        <v>52</v>
      </c>
      <c r="B15" s="22" t="s">
        <v>143</v>
      </c>
      <c r="C15" s="19" t="s">
        <v>29</v>
      </c>
      <c r="D15" s="64"/>
      <c r="E15" s="64"/>
      <c r="G15" s="70"/>
    </row>
    <row r="16" spans="1:7" ht="61.5" customHeight="1">
      <c r="A16" s="18" t="s">
        <v>74</v>
      </c>
      <c r="B16" s="1" t="s">
        <v>184</v>
      </c>
      <c r="C16" s="19" t="s">
        <v>31</v>
      </c>
      <c r="D16" s="64">
        <v>7336</v>
      </c>
      <c r="E16" s="64">
        <v>2657</v>
      </c>
      <c r="G16" s="72">
        <f>2657.37</f>
        <v>2657.37</v>
      </c>
    </row>
    <row r="17" spans="1:7" ht="56.25" customHeight="1">
      <c r="A17" s="18" t="s">
        <v>75</v>
      </c>
      <c r="B17" s="22" t="s">
        <v>144</v>
      </c>
      <c r="C17" s="19" t="s">
        <v>32</v>
      </c>
      <c r="D17" s="64">
        <v>0</v>
      </c>
      <c r="E17" s="64">
        <v>0</v>
      </c>
      <c r="G17" s="70"/>
    </row>
    <row r="18" spans="1:7" ht="32.25" customHeight="1">
      <c r="A18" s="18" t="s">
        <v>76</v>
      </c>
      <c r="B18" s="1" t="s">
        <v>34</v>
      </c>
      <c r="C18" s="19" t="s">
        <v>35</v>
      </c>
      <c r="D18" s="64">
        <f>D10+D11+D12+D13+D14+D16</f>
        <v>27797465</v>
      </c>
      <c r="E18" s="64">
        <f>E10+E11+E12+E13+E14+E16</f>
        <v>31046068</v>
      </c>
      <c r="G18" s="70"/>
    </row>
    <row r="19" spans="1:7" ht="21" customHeight="1">
      <c r="A19" s="18" t="s">
        <v>77</v>
      </c>
      <c r="B19" s="1" t="s">
        <v>36</v>
      </c>
      <c r="C19" s="19" t="s">
        <v>37</v>
      </c>
      <c r="D19" s="65" t="s">
        <v>38</v>
      </c>
      <c r="E19" s="65" t="s">
        <v>38</v>
      </c>
      <c r="G19" s="70"/>
    </row>
    <row r="20" spans="1:7" ht="175.5" customHeight="1">
      <c r="A20" s="18" t="s">
        <v>78</v>
      </c>
      <c r="B20" s="1" t="s">
        <v>189</v>
      </c>
      <c r="C20" s="19" t="s">
        <v>39</v>
      </c>
      <c r="D20" s="64">
        <v>2469146</v>
      </c>
      <c r="E20" s="64">
        <v>2483339</v>
      </c>
      <c r="G20" s="73">
        <f>418.14+137104.4+21405.7+2324410.23</f>
        <v>2483338.47</v>
      </c>
    </row>
    <row r="21" spans="1:7" ht="33" customHeight="1">
      <c r="A21" s="23" t="s">
        <v>79</v>
      </c>
      <c r="B21" s="1" t="s">
        <v>40</v>
      </c>
      <c r="C21" s="24">
        <v>20</v>
      </c>
      <c r="D21" s="65" t="s">
        <v>38</v>
      </c>
      <c r="E21" s="65" t="s">
        <v>38</v>
      </c>
      <c r="G21" s="70"/>
    </row>
    <row r="22" spans="1:7" ht="105.75" customHeight="1">
      <c r="A22" s="23" t="s">
        <v>80</v>
      </c>
      <c r="B22" s="1" t="s">
        <v>191</v>
      </c>
      <c r="C22" s="24">
        <v>21</v>
      </c>
      <c r="D22" s="64">
        <v>1000839</v>
      </c>
      <c r="E22" s="64">
        <v>1016760</v>
      </c>
      <c r="G22" s="70">
        <f>10770+15144.24+5076+985769.54</f>
        <v>1016759.78</v>
      </c>
    </row>
    <row r="23" spans="1:7" ht="39.75" customHeight="1">
      <c r="A23" s="23" t="s">
        <v>81</v>
      </c>
      <c r="B23" s="1" t="s">
        <v>141</v>
      </c>
      <c r="C23" s="19" t="s">
        <v>139</v>
      </c>
      <c r="D23" s="64"/>
      <c r="E23" s="64"/>
      <c r="G23" s="70"/>
    </row>
    <row r="24" spans="1:7" ht="49.5" customHeight="1">
      <c r="A24" s="23" t="s">
        <v>82</v>
      </c>
      <c r="B24" s="1" t="s">
        <v>181</v>
      </c>
      <c r="C24" s="24">
        <v>22</v>
      </c>
      <c r="D24" s="64">
        <v>12028</v>
      </c>
      <c r="E24" s="64">
        <v>25914</v>
      </c>
      <c r="G24" s="70">
        <f>10770+15144.24</f>
        <v>25914.239999999998</v>
      </c>
    </row>
    <row r="25" spans="1:7" ht="21" customHeight="1">
      <c r="A25" s="23" t="s">
        <v>83</v>
      </c>
      <c r="B25" s="22" t="s">
        <v>175</v>
      </c>
      <c r="C25" s="19" t="s">
        <v>41</v>
      </c>
      <c r="D25" s="64">
        <v>0</v>
      </c>
      <c r="E25" s="64">
        <v>0</v>
      </c>
      <c r="G25" s="70"/>
    </row>
    <row r="26" spans="1:7" ht="117.75" customHeight="1">
      <c r="A26" s="23" t="s">
        <v>84</v>
      </c>
      <c r="B26" s="1" t="s">
        <v>176</v>
      </c>
      <c r="C26" s="24">
        <v>23</v>
      </c>
      <c r="D26" s="64">
        <v>1230422</v>
      </c>
      <c r="E26" s="64">
        <v>616918</v>
      </c>
      <c r="G26" s="70">
        <v>616918</v>
      </c>
    </row>
    <row r="27" spans="1:7" ht="45.75" customHeight="1">
      <c r="A27" s="23" t="s">
        <v>85</v>
      </c>
      <c r="B27" s="22" t="s">
        <v>42</v>
      </c>
      <c r="C27" s="24">
        <v>24</v>
      </c>
      <c r="D27" s="64"/>
      <c r="E27" s="64"/>
      <c r="G27" s="70"/>
    </row>
    <row r="28" spans="1:7" ht="147" customHeight="1">
      <c r="A28" s="23" t="s">
        <v>86</v>
      </c>
      <c r="B28" s="1" t="s">
        <v>183</v>
      </c>
      <c r="C28" s="24">
        <v>25</v>
      </c>
      <c r="D28" s="64">
        <v>1464416</v>
      </c>
      <c r="E28" s="64">
        <v>46193</v>
      </c>
      <c r="G28" s="70">
        <f>39586.41+6606.64</f>
        <v>46193.05</v>
      </c>
    </row>
    <row r="29" spans="1:7" ht="44.25" customHeight="1">
      <c r="A29" s="23" t="s">
        <v>87</v>
      </c>
      <c r="B29" s="22" t="s">
        <v>43</v>
      </c>
      <c r="C29" s="24">
        <v>26</v>
      </c>
      <c r="D29" s="64"/>
      <c r="E29" s="64"/>
      <c r="G29" s="70"/>
    </row>
    <row r="30" spans="1:7" ht="89.25" customHeight="1">
      <c r="A30" s="23" t="s">
        <v>88</v>
      </c>
      <c r="B30" s="1" t="s">
        <v>178</v>
      </c>
      <c r="C30" s="24">
        <v>27</v>
      </c>
      <c r="D30" s="64">
        <v>0</v>
      </c>
      <c r="E30" s="64">
        <v>7000000</v>
      </c>
      <c r="G30" s="70"/>
    </row>
    <row r="31" spans="1:7" ht="20.25" customHeight="1">
      <c r="A31" s="23" t="s">
        <v>89</v>
      </c>
      <c r="B31" s="1" t="s">
        <v>44</v>
      </c>
      <c r="C31" s="24">
        <v>30</v>
      </c>
      <c r="D31" s="52">
        <f>D22+D26+D28+D30</f>
        <v>3695677</v>
      </c>
      <c r="E31" s="52">
        <f>E22+E26+E28+E30</f>
        <v>8679871</v>
      </c>
      <c r="G31" s="70"/>
    </row>
    <row r="32" spans="1:7" ht="16.5" customHeight="1">
      <c r="A32" s="23" t="s">
        <v>90</v>
      </c>
      <c r="B32" s="1" t="s">
        <v>147</v>
      </c>
      <c r="C32" s="24">
        <v>31</v>
      </c>
      <c r="D32" s="64"/>
      <c r="E32" s="64"/>
      <c r="G32" s="70"/>
    </row>
    <row r="33" spans="1:7" ht="15.75" customHeight="1">
      <c r="A33" s="23" t="s">
        <v>91</v>
      </c>
      <c r="B33" s="1" t="s">
        <v>45</v>
      </c>
      <c r="C33" s="24">
        <v>32</v>
      </c>
      <c r="D33" s="65" t="s">
        <v>38</v>
      </c>
      <c r="E33" s="65" t="s">
        <v>38</v>
      </c>
      <c r="G33" s="70"/>
    </row>
    <row r="34" spans="1:7" ht="189" customHeight="1">
      <c r="A34" s="23" t="s">
        <v>92</v>
      </c>
      <c r="B34" s="51" t="s">
        <v>166</v>
      </c>
      <c r="C34" s="24">
        <v>33</v>
      </c>
      <c r="D34" s="64">
        <v>288657402</v>
      </c>
      <c r="E34" s="64">
        <v>289166045</v>
      </c>
      <c r="G34" s="70">
        <f>5094.3+162138.1+22161397.25+281495436.05-14658020.5</f>
        <v>289166045.2</v>
      </c>
    </row>
    <row r="35" spans="1:7" ht="48.75" customHeight="1">
      <c r="A35" s="23" t="s">
        <v>93</v>
      </c>
      <c r="B35" s="25" t="s">
        <v>167</v>
      </c>
      <c r="C35" s="19" t="s">
        <v>46</v>
      </c>
      <c r="D35" s="64">
        <v>28601</v>
      </c>
      <c r="E35" s="64">
        <v>5740</v>
      </c>
      <c r="G35" s="70">
        <f>2101.5+1900+1738.31</f>
        <v>5739.8099999999995</v>
      </c>
    </row>
    <row r="36" spans="1:7" ht="21.75" customHeight="1">
      <c r="A36" s="23" t="s">
        <v>94</v>
      </c>
      <c r="B36" s="1" t="s">
        <v>148</v>
      </c>
      <c r="C36" s="24">
        <v>34</v>
      </c>
      <c r="D36" s="65" t="s">
        <v>38</v>
      </c>
      <c r="E36" s="65" t="s">
        <v>38</v>
      </c>
      <c r="G36" s="70"/>
    </row>
    <row r="37" spans="1:7" ht="134.25" customHeight="1">
      <c r="A37" s="23" t="s">
        <v>95</v>
      </c>
      <c r="B37" s="1" t="s">
        <v>168</v>
      </c>
      <c r="C37" s="24">
        <v>35</v>
      </c>
      <c r="D37" s="66">
        <v>594339</v>
      </c>
      <c r="E37" s="66">
        <v>20062007</v>
      </c>
      <c r="G37" s="70">
        <f>60818.09+13030.35+19988159.02</f>
        <v>20062007.46</v>
      </c>
    </row>
    <row r="38" spans="1:7" ht="33" customHeight="1">
      <c r="A38" s="23" t="s">
        <v>96</v>
      </c>
      <c r="B38" s="22" t="s">
        <v>169</v>
      </c>
      <c r="C38" s="24" t="s">
        <v>47</v>
      </c>
      <c r="D38" s="64">
        <v>0</v>
      </c>
      <c r="E38" s="64">
        <v>26959</v>
      </c>
      <c r="G38" s="70">
        <v>26958.73</v>
      </c>
    </row>
    <row r="39" spans="1:7" ht="18.75" customHeight="1">
      <c r="A39" s="23" t="s">
        <v>97</v>
      </c>
      <c r="B39" s="1" t="s">
        <v>148</v>
      </c>
      <c r="C39" s="24">
        <v>36</v>
      </c>
      <c r="D39" s="53" t="s">
        <v>48</v>
      </c>
      <c r="E39" s="53" t="s">
        <v>48</v>
      </c>
      <c r="G39" s="70"/>
    </row>
    <row r="40" spans="1:7" ht="23.25" customHeight="1">
      <c r="A40" s="23" t="s">
        <v>98</v>
      </c>
      <c r="B40" s="1" t="s">
        <v>49</v>
      </c>
      <c r="C40" s="24">
        <v>40</v>
      </c>
      <c r="D40" s="53">
        <f>D34+D35+D37+D38</f>
        <v>289280342</v>
      </c>
      <c r="E40" s="53">
        <f>E34+E35+E37+E38</f>
        <v>309260751</v>
      </c>
      <c r="G40" s="70"/>
    </row>
    <row r="41" spans="1:7" ht="75" customHeight="1">
      <c r="A41" s="23" t="s">
        <v>99</v>
      </c>
      <c r="B41" s="1" t="s">
        <v>149</v>
      </c>
      <c r="C41" s="24">
        <v>41</v>
      </c>
      <c r="D41" s="53"/>
      <c r="E41" s="53"/>
      <c r="G41" s="70"/>
    </row>
    <row r="42" spans="1:7" ht="30.75" customHeight="1">
      <c r="A42" s="23" t="s">
        <v>100</v>
      </c>
      <c r="B42" s="22" t="s">
        <v>71</v>
      </c>
      <c r="C42" s="24" t="s">
        <v>50</v>
      </c>
      <c r="D42" s="53"/>
      <c r="E42" s="53"/>
      <c r="G42" s="70"/>
    </row>
    <row r="43" spans="1:7" ht="19.5" customHeight="1">
      <c r="A43" s="23" t="s">
        <v>101</v>
      </c>
      <c r="B43" s="1" t="s">
        <v>150</v>
      </c>
      <c r="C43" s="24">
        <v>42</v>
      </c>
      <c r="D43" s="53"/>
      <c r="E43" s="53"/>
      <c r="G43" s="70"/>
    </row>
    <row r="44" spans="1:7" ht="32.25" customHeight="1">
      <c r="A44" s="23" t="s">
        <v>102</v>
      </c>
      <c r="B44" s="1" t="s">
        <v>51</v>
      </c>
      <c r="C44" s="24">
        <v>45</v>
      </c>
      <c r="D44" s="52">
        <f>D20+D31+D32+D40+D41+D42+D43</f>
        <v>295445165</v>
      </c>
      <c r="E44" s="52">
        <f>E20+E31+E32+E40+E41+E42+E43</f>
        <v>320423961</v>
      </c>
      <c r="G44" s="70"/>
    </row>
    <row r="45" spans="1:7" ht="20.25" customHeight="1">
      <c r="A45" s="23" t="s">
        <v>103</v>
      </c>
      <c r="B45" s="1" t="s">
        <v>53</v>
      </c>
      <c r="C45" s="24">
        <v>46</v>
      </c>
      <c r="D45" s="52">
        <f>D18+D44</f>
        <v>323242630</v>
      </c>
      <c r="E45" s="52">
        <f>E18+E44</f>
        <v>351470029</v>
      </c>
      <c r="G45" s="70"/>
    </row>
    <row r="46" spans="1:7" ht="17.25" customHeight="1">
      <c r="A46" s="23" t="s">
        <v>104</v>
      </c>
      <c r="B46" s="1" t="s">
        <v>54</v>
      </c>
      <c r="C46" s="24">
        <v>50</v>
      </c>
      <c r="D46" s="59" t="s">
        <v>38</v>
      </c>
      <c r="E46" s="59" t="s">
        <v>38</v>
      </c>
      <c r="G46" s="70"/>
    </row>
    <row r="47" spans="1:7" ht="30.75" customHeight="1">
      <c r="A47" s="23" t="s">
        <v>105</v>
      </c>
      <c r="B47" s="1" t="s">
        <v>55</v>
      </c>
      <c r="C47" s="24">
        <v>51</v>
      </c>
      <c r="D47" s="59" t="s">
        <v>38</v>
      </c>
      <c r="E47" s="59" t="s">
        <v>38</v>
      </c>
      <c r="G47" s="70"/>
    </row>
    <row r="48" spans="1:7" ht="63.75" customHeight="1">
      <c r="A48" s="23" t="s">
        <v>106</v>
      </c>
      <c r="B48" s="1" t="s">
        <v>151</v>
      </c>
      <c r="C48" s="24">
        <v>52</v>
      </c>
      <c r="D48" s="53"/>
      <c r="E48" s="53"/>
      <c r="G48" s="70"/>
    </row>
    <row r="49" spans="1:7" ht="29.25" customHeight="1">
      <c r="A49" s="23" t="s">
        <v>107</v>
      </c>
      <c r="B49" s="22" t="s">
        <v>56</v>
      </c>
      <c r="C49" s="24">
        <v>53</v>
      </c>
      <c r="D49" s="53"/>
      <c r="E49" s="53"/>
      <c r="G49" s="70"/>
    </row>
    <row r="50" spans="1:7" ht="60.75" customHeight="1">
      <c r="A50" s="23" t="s">
        <v>108</v>
      </c>
      <c r="B50" s="1" t="s">
        <v>152</v>
      </c>
      <c r="C50" s="24">
        <v>54</v>
      </c>
      <c r="D50" s="53"/>
      <c r="E50" s="53"/>
      <c r="G50" s="70"/>
    </row>
    <row r="51" spans="1:7" ht="35.25" customHeight="1">
      <c r="A51" s="23" t="s">
        <v>109</v>
      </c>
      <c r="B51" s="1" t="s">
        <v>170</v>
      </c>
      <c r="C51" s="24">
        <v>55</v>
      </c>
      <c r="D51" s="64">
        <v>6771</v>
      </c>
      <c r="E51" s="64">
        <v>0</v>
      </c>
      <c r="G51" s="70"/>
    </row>
    <row r="52" spans="1:7" ht="18.75" customHeight="1">
      <c r="A52" s="23" t="s">
        <v>110</v>
      </c>
      <c r="B52" s="1" t="s">
        <v>57</v>
      </c>
      <c r="C52" s="24">
        <v>58</v>
      </c>
      <c r="D52" s="52">
        <f>D48+D50+D51</f>
        <v>6771</v>
      </c>
      <c r="E52" s="52">
        <f>E48+E50+E51</f>
        <v>0</v>
      </c>
      <c r="G52" s="70"/>
    </row>
    <row r="53" spans="1:7" ht="31.5" customHeight="1">
      <c r="A53" s="23" t="s">
        <v>111</v>
      </c>
      <c r="B53" s="1" t="s">
        <v>153</v>
      </c>
      <c r="C53" s="24">
        <v>59</v>
      </c>
      <c r="D53" s="59" t="s">
        <v>38</v>
      </c>
      <c r="E53" s="59" t="s">
        <v>38</v>
      </c>
      <c r="G53" s="70"/>
    </row>
    <row r="54" spans="1:7" ht="79.5" customHeight="1">
      <c r="A54" s="23" t="s">
        <v>112</v>
      </c>
      <c r="B54" s="1" t="s">
        <v>171</v>
      </c>
      <c r="C54" s="24">
        <v>60</v>
      </c>
      <c r="D54" s="64">
        <v>265539</v>
      </c>
      <c r="E54" s="64">
        <v>179693</v>
      </c>
      <c r="G54" s="70">
        <f>17554.61+162138.1</f>
        <v>179692.71000000002</v>
      </c>
    </row>
    <row r="55" spans="1:7" ht="42.75" customHeight="1">
      <c r="A55" s="23" t="s">
        <v>113</v>
      </c>
      <c r="B55" s="1" t="s">
        <v>142</v>
      </c>
      <c r="C55" s="24" t="s">
        <v>73</v>
      </c>
      <c r="D55" s="53"/>
      <c r="E55" s="53"/>
      <c r="G55" s="70"/>
    </row>
    <row r="56" spans="1:7" ht="45.75" customHeight="1">
      <c r="A56" s="23" t="s">
        <v>114</v>
      </c>
      <c r="B56" s="22" t="s">
        <v>180</v>
      </c>
      <c r="C56" s="24">
        <v>61</v>
      </c>
      <c r="D56" s="53">
        <v>103573</v>
      </c>
      <c r="E56" s="53">
        <v>17555</v>
      </c>
      <c r="G56" s="71">
        <f>17554.61</f>
        <v>17554.61</v>
      </c>
    </row>
    <row r="57" spans="1:7" ht="18.75" customHeight="1">
      <c r="A57" s="23" t="s">
        <v>115</v>
      </c>
      <c r="B57" s="22" t="s">
        <v>72</v>
      </c>
      <c r="C57" s="24" t="s">
        <v>58</v>
      </c>
      <c r="D57" s="53"/>
      <c r="E57" s="53"/>
      <c r="G57" s="70"/>
    </row>
    <row r="58" spans="1:7" ht="103.5" customHeight="1">
      <c r="A58" s="23" t="s">
        <v>116</v>
      </c>
      <c r="B58" s="1" t="s">
        <v>172</v>
      </c>
      <c r="C58" s="24">
        <v>62</v>
      </c>
      <c r="D58" s="53">
        <v>808131</v>
      </c>
      <c r="E58" s="53">
        <v>803031</v>
      </c>
      <c r="G58" s="70">
        <f>453117+175982+39812+115760+18360</f>
        <v>803031</v>
      </c>
    </row>
    <row r="59" spans="1:7" ht="19.5" customHeight="1">
      <c r="A59" s="23" t="s">
        <v>117</v>
      </c>
      <c r="B59" s="22" t="s">
        <v>59</v>
      </c>
      <c r="C59" s="24">
        <v>63</v>
      </c>
      <c r="D59" s="59" t="s">
        <v>38</v>
      </c>
      <c r="E59" s="59" t="s">
        <v>38</v>
      </c>
      <c r="G59" s="70"/>
    </row>
    <row r="60" spans="1:7" ht="43.5" customHeight="1">
      <c r="A60" s="23" t="s">
        <v>118</v>
      </c>
      <c r="B60" s="22" t="s">
        <v>173</v>
      </c>
      <c r="C60" s="24" t="s">
        <v>60</v>
      </c>
      <c r="D60" s="53">
        <v>670845</v>
      </c>
      <c r="E60" s="53">
        <v>668911</v>
      </c>
      <c r="G60" s="70">
        <f>453117+175982+39812</f>
        <v>668911</v>
      </c>
    </row>
    <row r="61" spans="1:7" ht="34.5" customHeight="1">
      <c r="A61" s="23" t="s">
        <v>119</v>
      </c>
      <c r="B61" s="22" t="s">
        <v>61</v>
      </c>
      <c r="C61" s="24">
        <v>64</v>
      </c>
      <c r="D61" s="53"/>
      <c r="E61" s="53"/>
      <c r="G61" s="70"/>
    </row>
    <row r="62" spans="1:7" ht="164.25" customHeight="1">
      <c r="A62" s="23" t="s">
        <v>120</v>
      </c>
      <c r="B62" s="1" t="s">
        <v>154</v>
      </c>
      <c r="C62" s="24">
        <v>65</v>
      </c>
      <c r="D62" s="53"/>
      <c r="E62" s="53"/>
      <c r="G62" s="70"/>
    </row>
    <row r="63" spans="1:7" ht="33.75" customHeight="1">
      <c r="A63" s="23" t="s">
        <v>121</v>
      </c>
      <c r="B63" s="22" t="s">
        <v>140</v>
      </c>
      <c r="C63" s="24">
        <v>66</v>
      </c>
      <c r="D63" s="60"/>
      <c r="E63" s="60"/>
      <c r="G63" s="70"/>
    </row>
    <row r="64" spans="1:7" ht="88.5" customHeight="1">
      <c r="A64" s="23" t="s">
        <v>122</v>
      </c>
      <c r="B64" s="1" t="s">
        <v>179</v>
      </c>
      <c r="C64" s="24">
        <v>70</v>
      </c>
      <c r="D64" s="64">
        <v>0</v>
      </c>
      <c r="E64" s="64">
        <v>7000000</v>
      </c>
      <c r="G64" s="70"/>
    </row>
    <row r="65" spans="1:7" ht="102" customHeight="1">
      <c r="A65" s="23" t="s">
        <v>123</v>
      </c>
      <c r="B65" s="1" t="s">
        <v>155</v>
      </c>
      <c r="C65" s="24">
        <v>71</v>
      </c>
      <c r="D65" s="53"/>
      <c r="E65" s="53"/>
      <c r="G65" s="70"/>
    </row>
    <row r="66" spans="1:7" ht="35.25" customHeight="1">
      <c r="A66" s="23" t="s">
        <v>124</v>
      </c>
      <c r="B66" s="1" t="s">
        <v>174</v>
      </c>
      <c r="C66" s="24">
        <v>72</v>
      </c>
      <c r="D66" s="53">
        <v>1130077</v>
      </c>
      <c r="E66" s="53">
        <v>1130871</v>
      </c>
      <c r="G66" s="68">
        <f>1052996+3817+12353+61704.6</f>
        <v>1130870.6</v>
      </c>
    </row>
    <row r="67" spans="1:5" ht="60.75" customHeight="1">
      <c r="A67" s="23" t="s">
        <v>125</v>
      </c>
      <c r="B67" s="1" t="s">
        <v>156</v>
      </c>
      <c r="C67" s="24">
        <v>73</v>
      </c>
      <c r="D67" s="53"/>
      <c r="E67" s="53"/>
    </row>
    <row r="68" spans="1:7" s="42" customFormat="1" ht="21" customHeight="1">
      <c r="A68" s="23" t="s">
        <v>126</v>
      </c>
      <c r="B68" s="1" t="s">
        <v>62</v>
      </c>
      <c r="C68" s="24" t="s">
        <v>63</v>
      </c>
      <c r="D68" s="59" t="s">
        <v>38</v>
      </c>
      <c r="E68" s="59" t="s">
        <v>38</v>
      </c>
      <c r="G68" s="63"/>
    </row>
    <row r="69" spans="1:7" ht="21.75" customHeight="1">
      <c r="A69" s="23" t="s">
        <v>127</v>
      </c>
      <c r="B69" s="1" t="s">
        <v>182</v>
      </c>
      <c r="C69" s="24">
        <v>74</v>
      </c>
      <c r="D69" s="53">
        <v>666763</v>
      </c>
      <c r="E69" s="53">
        <v>447730</v>
      </c>
      <c r="G69" s="68">
        <v>447730.08</v>
      </c>
    </row>
    <row r="70" spans="1:5" ht="31.5" customHeight="1">
      <c r="A70" s="23" t="s">
        <v>128</v>
      </c>
      <c r="B70" s="26" t="s">
        <v>157</v>
      </c>
      <c r="C70" s="24">
        <v>75</v>
      </c>
      <c r="D70" s="53"/>
      <c r="E70" s="53"/>
    </row>
    <row r="71" spans="1:5" ht="33" customHeight="1">
      <c r="A71" s="23" t="s">
        <v>129</v>
      </c>
      <c r="B71" s="1" t="s">
        <v>64</v>
      </c>
      <c r="C71" s="24">
        <v>78</v>
      </c>
      <c r="D71" s="52">
        <f>D54+D58+D62+D64+D65+D66+D67+D69+D70</f>
        <v>2870510</v>
      </c>
      <c r="E71" s="52">
        <f>E54+E58+E62+E64+E65+E66+E67+E69+E70</f>
        <v>9561325</v>
      </c>
    </row>
    <row r="72" spans="1:5" ht="16.5" customHeight="1">
      <c r="A72" s="23" t="s">
        <v>130</v>
      </c>
      <c r="B72" s="1" t="s">
        <v>65</v>
      </c>
      <c r="C72" s="24">
        <v>79</v>
      </c>
      <c r="D72" s="52">
        <f>D52+D71</f>
        <v>2877281</v>
      </c>
      <c r="E72" s="52">
        <f>E52+E71</f>
        <v>9561325</v>
      </c>
    </row>
    <row r="73" spans="1:5" ht="51" customHeight="1">
      <c r="A73" s="23" t="s">
        <v>131</v>
      </c>
      <c r="B73" s="1" t="s">
        <v>66</v>
      </c>
      <c r="C73" s="24">
        <v>80</v>
      </c>
      <c r="D73" s="52">
        <f>D45-D72</f>
        <v>320365349</v>
      </c>
      <c r="E73" s="52">
        <f>E45-E72</f>
        <v>341908704</v>
      </c>
    </row>
    <row r="74" spans="1:9" ht="22.5" customHeight="1">
      <c r="A74" s="23" t="s">
        <v>132</v>
      </c>
      <c r="B74" s="1" t="s">
        <v>67</v>
      </c>
      <c r="C74" s="24">
        <v>83</v>
      </c>
      <c r="D74" s="59" t="s">
        <v>38</v>
      </c>
      <c r="E74" s="59" t="s">
        <v>38</v>
      </c>
      <c r="I74" s="69"/>
    </row>
    <row r="75" spans="1:7" ht="59.25" customHeight="1">
      <c r="A75" s="23" t="s">
        <v>133</v>
      </c>
      <c r="B75" s="1" t="s">
        <v>177</v>
      </c>
      <c r="C75" s="24">
        <v>84</v>
      </c>
      <c r="D75" s="53">
        <v>22563944</v>
      </c>
      <c r="E75" s="53">
        <v>26532462</v>
      </c>
      <c r="G75" s="68">
        <f>24015096+2517365.67</f>
        <v>26532461.67</v>
      </c>
    </row>
    <row r="76" spans="1:5" ht="32.25" customHeight="1">
      <c r="A76" s="23" t="s">
        <v>134</v>
      </c>
      <c r="B76" s="1" t="s">
        <v>158</v>
      </c>
      <c r="C76" s="24">
        <v>85</v>
      </c>
      <c r="D76" s="53">
        <v>264460086</v>
      </c>
      <c r="E76" s="53">
        <v>297801404</v>
      </c>
    </row>
    <row r="77" spans="1:5" ht="30" customHeight="1">
      <c r="A77" s="23" t="s">
        <v>135</v>
      </c>
      <c r="B77" s="1" t="s">
        <v>159</v>
      </c>
      <c r="C77" s="24">
        <v>86</v>
      </c>
      <c r="D77" s="53"/>
      <c r="E77" s="53"/>
    </row>
    <row r="78" spans="1:5" ht="33.75" customHeight="1">
      <c r="A78" s="23" t="s">
        <v>136</v>
      </c>
      <c r="B78" s="1" t="s">
        <v>160</v>
      </c>
      <c r="C78" s="24">
        <v>87</v>
      </c>
      <c r="D78" s="53">
        <v>33341319</v>
      </c>
      <c r="E78" s="53">
        <v>17574838</v>
      </c>
    </row>
    <row r="79" spans="1:5" ht="33" customHeight="1" thickBot="1">
      <c r="A79" s="27" t="s">
        <v>137</v>
      </c>
      <c r="B79" s="28" t="s">
        <v>161</v>
      </c>
      <c r="C79" s="29">
        <v>88</v>
      </c>
      <c r="D79" s="61"/>
      <c r="E79" s="61"/>
    </row>
    <row r="80" spans="1:5" ht="32.25" customHeight="1" thickBot="1">
      <c r="A80" s="30" t="s">
        <v>138</v>
      </c>
      <c r="B80" s="31" t="s">
        <v>68</v>
      </c>
      <c r="C80" s="32">
        <v>90</v>
      </c>
      <c r="D80" s="62">
        <f>D75+D76-D77+D78-D79</f>
        <v>320365349</v>
      </c>
      <c r="E80" s="67">
        <f>E75+E76-E77+E78-E79</f>
        <v>341908704</v>
      </c>
    </row>
    <row r="81" spans="1:5" ht="12.75" customHeight="1">
      <c r="A81" s="43"/>
      <c r="B81" s="44"/>
      <c r="C81" s="44"/>
      <c r="D81" s="45"/>
      <c r="E81" s="45"/>
    </row>
    <row r="82" spans="1:8" ht="13.5" customHeight="1">
      <c r="A82" s="43"/>
      <c r="B82" s="46" t="s">
        <v>69</v>
      </c>
      <c r="C82" s="47"/>
      <c r="D82" s="45"/>
      <c r="E82" s="45"/>
      <c r="H82" s="69">
        <f>E73-E80</f>
        <v>0</v>
      </c>
    </row>
    <row r="83" spans="1:5" ht="16.5" customHeight="1">
      <c r="A83" s="48"/>
      <c r="B83" s="49" t="s">
        <v>70</v>
      </c>
      <c r="C83" s="50"/>
      <c r="D83" s="5"/>
      <c r="E83" s="5"/>
    </row>
    <row r="84" spans="1:5" ht="11.25" customHeight="1">
      <c r="A84" s="48"/>
      <c r="D84" s="5"/>
      <c r="E84" s="5"/>
    </row>
    <row r="85" spans="1:5" ht="19.5" customHeight="1">
      <c r="A85" s="48"/>
      <c r="B85" s="54" t="s">
        <v>185</v>
      </c>
      <c r="C85" s="55" t="s">
        <v>162</v>
      </c>
      <c r="D85" s="56"/>
      <c r="E85" s="56"/>
    </row>
    <row r="86" spans="1:5" ht="14.25" customHeight="1">
      <c r="A86" s="48"/>
      <c r="B86" s="58" t="s">
        <v>192</v>
      </c>
      <c r="C86" s="54" t="s">
        <v>165</v>
      </c>
      <c r="D86" s="57"/>
      <c r="E86" s="56"/>
    </row>
    <row r="87" spans="2:3" ht="12.75">
      <c r="B87" s="35"/>
      <c r="C87" s="54"/>
    </row>
    <row r="88" spans="2:3" ht="12.75">
      <c r="B88" s="35"/>
      <c r="C88" s="54" t="s">
        <v>163</v>
      </c>
    </row>
    <row r="89" spans="2:3" ht="12.75">
      <c r="B89" s="35"/>
      <c r="C89" s="54" t="s">
        <v>164</v>
      </c>
    </row>
  </sheetData>
  <sheetProtection password="CC71" sheet="1" selectLockedCells="1" selectUnlockedCells="1"/>
  <printOptions/>
  <pageMargins left="0.600694444444444" right="0" top="0.696527777777778" bottom="0.196527777777778" header="0.511805555555556" footer="0.511805555555556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2022-07-27T10:01:53Z</cp:lastPrinted>
  <dcterms:created xsi:type="dcterms:W3CDTF">2015-03-04T14:52:19Z</dcterms:created>
  <dcterms:modified xsi:type="dcterms:W3CDTF">2022-11-14T07:46:24Z</dcterms:modified>
  <cp:category/>
  <cp:version/>
  <cp:contentType/>
  <cp:contentStatus/>
</cp:coreProperties>
</file>